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  <sheet name="Arkusz3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15" authorId="0">
      <text>
        <r>
          <rPr>
            <b/>
            <sz val="9"/>
            <color indexed="55"/>
            <rFont val="Tahoma"/>
            <family val="2"/>
          </rPr>
          <t xml:space="preserve">Ania:
</t>
        </r>
        <r>
          <rPr>
            <sz val="9"/>
            <color indexed="55"/>
            <rFont val="Tahoma"/>
            <family val="2"/>
          </rPr>
          <t>wartość z pola G10 lub H10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17" authorId="0">
      <text>
        <r>
          <rPr>
            <b/>
            <sz val="9"/>
            <color indexed="55"/>
            <rFont val="Tahoma"/>
            <family val="2"/>
          </rPr>
          <t xml:space="preserve">Ania:
</t>
        </r>
        <r>
          <rPr>
            <sz val="9"/>
            <color indexed="55"/>
            <rFont val="Tahoma"/>
            <family val="2"/>
          </rPr>
          <t>wartość z pola G10 lub H10</t>
        </r>
      </text>
    </comment>
  </commentList>
</comments>
</file>

<file path=xl/sharedStrings.xml><?xml version="1.0" encoding="utf-8"?>
<sst xmlns="http://schemas.openxmlformats.org/spreadsheetml/2006/main" count="72" uniqueCount="41">
  <si>
    <t/>
  </si>
  <si>
    <t>PODSTAWOWY POZIOM DOFINASOWANIA DLA FIRMY</t>
  </si>
  <si>
    <t>KATEGORIA</t>
  </si>
  <si>
    <t>PROGI DOFINANSOWANIA</t>
  </si>
  <si>
    <t>PRZYZNANY POZIOM DOFINASOWANIE</t>
  </si>
  <si>
    <t>WIELKOŚĆ PRZEDSIĘBIORSTWA</t>
  </si>
  <si>
    <t>MIKROPRZEDSIĘBIORSTWO (80% - szkolenia, 80 % doradztwo)</t>
  </si>
  <si>
    <t>MAŁE PRZEDSIĘBIORSTWO (70%- szkolenia, 70 % doradztwo)</t>
  </si>
  <si>
    <t>ŚREDNIE PRZEDSIĘBIORSTWO (50%- szkolenia, 50 % doradztwo)</t>
  </si>
  <si>
    <t>TAK -dodatkowe 20% dofinansowania ale nie więcej niż 80%)</t>
  </si>
  <si>
    <t>WYJSCIOWY POZIOM DOFINANSOWANIA UWZGLEDNIAJACY CECHY PRZEDSIĘBIORSTWA</t>
  </si>
  <si>
    <t>PRZYZNANE DOFINASOWANIE NA POSZCEGÓLNE USŁUGI ROZWOJOWE UWZGLĘDNIAJĄCE CECHY PRZEDSIĘBIORSTWA ORAZ PRACOWNIKÓW SKIEROWANYCH NA USŁUGI ROWOJOWE</t>
  </si>
  <si>
    <t>Lp</t>
  </si>
  <si>
    <t>CECHY PRACOWNIKA ZWIĘKSZAJACE POZIOM DOFINASOWANIA</t>
  </si>
  <si>
    <t>PRZYZNANE DOFINASOWANIE (kwotowo i procentowo)</t>
  </si>
  <si>
    <t>Wyjsciowy poziom dofinansowania</t>
  </si>
  <si>
    <t>Osoba po 50 roku życia (+20%)</t>
  </si>
  <si>
    <t>Osoba o niskich kwalifikacjach (+20%)</t>
  </si>
  <si>
    <t>Usługa rozwojowa kończąca się nabyciem kwalifikacji (+20%)</t>
  </si>
  <si>
    <t>PRZYZNANY POZIOM DOFINASOWANIA NA DANĄ USŁUGĘ ROZWOJOWĄ (max. 80%)</t>
  </si>
  <si>
    <t>WARTOŚĆ USŁUGI ROZWOJOWEJ (kwota netto z karty usługi rozowojowej)</t>
  </si>
  <si>
    <t>WARTOŚĆ DOFINASOWANIA (max. 5000PLN)</t>
  </si>
  <si>
    <t>Kalkulator  pomocy de minimis</t>
  </si>
  <si>
    <t>TAK</t>
  </si>
  <si>
    <t>NIE</t>
  </si>
  <si>
    <t>Dane</t>
  </si>
  <si>
    <t>PROWADZENIE DZIAŁANOSCI W BRANŻACH STARTEGICZNYCH LUB SMART SPECIALISATION - zgodnie z zał. nr 1 do regulaminu rekrutacji</t>
  </si>
  <si>
    <t>Prowadzenie działalności gospodarczej na terenie miast średnich, w tym w szczególności miast średnich tracących funkcję społeczno-gospodarczą tj. Rawicz, Leszno,  Gostń, Kościan - zgodnie z zał. nr 2 do Regulaminu Rekrutacji</t>
  </si>
  <si>
    <t>Pracownik 4</t>
  </si>
  <si>
    <t>Pracownik 5</t>
  </si>
  <si>
    <t>Pracownik 6</t>
  </si>
  <si>
    <t>Pracownik 7</t>
  </si>
  <si>
    <t>Pracownik 8</t>
  </si>
  <si>
    <t>Pracownik 9</t>
  </si>
  <si>
    <t>Pracownik 10</t>
  </si>
  <si>
    <t>Dodatkowe dofinansowanie dla osoby</t>
  </si>
  <si>
    <t xml:space="preserve">Pracownik 1, Nr Usługi: 2020/01/24/7392/520714 </t>
  </si>
  <si>
    <t>Imię i nazwisko pracownika, Nr Usługi</t>
  </si>
  <si>
    <t xml:space="preserve">Pracownik 2, Nr Usługi: 2020/01/24/7392/520714 </t>
  </si>
  <si>
    <t xml:space="preserve">Pracownik 3; Nr Usługi 2020/01/21/7392/518409 </t>
  </si>
  <si>
    <t>Wnioskowana kwota dofinansowania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</si>
</sst>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</numFmts>
  <fonts count="47">
    <font>
      <sz val="11"/>
      <color rgb="FF000000"/>
      <name val="Calibri"/>
      <family val="2"/>
    </font>
    <font>
      <sz val="11"/>
      <color indexed="55"/>
      <name val="Czcionka tekstu podstawowego"/>
      <family val="2"/>
    </font>
    <font>
      <b/>
      <sz val="9"/>
      <color indexed="55"/>
      <name val="Tahoma"/>
      <family val="2"/>
    </font>
    <font>
      <sz val="9"/>
      <color indexed="55"/>
      <name val="Tahoma"/>
      <family val="2"/>
    </font>
    <font>
      <sz val="11"/>
      <color indexed="55"/>
      <name val="Calibri"/>
      <family val="2"/>
    </font>
    <font>
      <sz val="11"/>
      <color indexed="18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44"/>
      <name val="Czcionka tekstu podstawowego"/>
      <family val="2"/>
    </font>
    <font>
      <b/>
      <sz val="11"/>
      <color indexed="18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4"/>
      <name val="Czcionka tekstu podstawowego"/>
      <family val="2"/>
    </font>
    <font>
      <i/>
      <sz val="11"/>
      <color indexed="15"/>
      <name val="Czcionka tekstu podstawowego"/>
      <family val="2"/>
    </font>
    <font>
      <sz val="11"/>
      <color indexed="45"/>
      <name val="Czcionka tekstu podstawowego"/>
      <family val="2"/>
    </font>
    <font>
      <b/>
      <sz val="18"/>
      <color indexed="54"/>
      <name val="Cambria"/>
      <family val="2"/>
    </font>
    <font>
      <sz val="11"/>
      <color indexed="12"/>
      <name val="Czcionka tekstu podstawowego"/>
      <family val="2"/>
    </font>
    <font>
      <b/>
      <sz val="10"/>
      <color indexed="55"/>
      <name val="Calibri"/>
      <family val="2"/>
    </font>
    <font>
      <b/>
      <sz val="11"/>
      <color indexed="55"/>
      <name val="Calibri"/>
      <family val="2"/>
    </font>
    <font>
      <sz val="10"/>
      <color indexed="55"/>
      <name val="Calibri"/>
      <family val="2"/>
    </font>
    <font>
      <b/>
      <sz val="16"/>
      <color indexed="55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9" fontId="42" fillId="0" borderId="10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4" fontId="44" fillId="35" borderId="10" xfId="0" applyNumberFormat="1" applyFont="1" applyFill="1" applyBorder="1" applyAlignment="1">
      <alignment horizontal="center" vertical="center"/>
    </xf>
    <xf numFmtId="9" fontId="42" fillId="33" borderId="10" xfId="0" applyNumberFormat="1" applyFont="1" applyFill="1" applyBorder="1" applyAlignment="1">
      <alignment horizontal="center" vertical="center" wrapText="1"/>
    </xf>
    <xf numFmtId="9" fontId="42" fillId="33" borderId="10" xfId="52" applyFont="1" applyFill="1" applyBorder="1" applyAlignment="1">
      <alignment horizontal="center" vertical="center" wrapText="1"/>
    </xf>
    <xf numFmtId="9" fontId="0" fillId="36" borderId="10" xfId="52" applyFont="1" applyFill="1" applyBorder="1" applyAlignment="1">
      <alignment horizontal="center" vertical="center"/>
    </xf>
    <xf numFmtId="0" fontId="42" fillId="36" borderId="0" xfId="0" applyFont="1" applyFill="1" applyAlignment="1">
      <alignment horizontal="center" vertical="center" wrapText="1"/>
    </xf>
    <xf numFmtId="4" fontId="44" fillId="37" borderId="10" xfId="0" applyNumberFormat="1" applyFont="1" applyFill="1" applyBorder="1" applyAlignment="1">
      <alignment horizontal="center" vertical="center"/>
    </xf>
    <xf numFmtId="9" fontId="0" fillId="36" borderId="10" xfId="52" applyFont="1" applyFill="1" applyBorder="1" applyAlignment="1">
      <alignment horizontal="center"/>
    </xf>
    <xf numFmtId="0" fontId="0" fillId="38" borderId="10" xfId="0" applyFont="1" applyFill="1" applyBorder="1" applyAlignment="1">
      <alignment horizontal="right" wrapText="1"/>
    </xf>
    <xf numFmtId="0" fontId="43" fillId="39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9" borderId="10" xfId="0" applyFont="1" applyFill="1" applyBorder="1" applyAlignment="1">
      <alignment horizontal="center" vertical="center" wrapText="1"/>
    </xf>
    <xf numFmtId="0" fontId="42" fillId="39" borderId="10" xfId="0" applyFont="1" applyFill="1" applyBorder="1" applyAlignment="1">
      <alignment horizontal="center" vertical="center"/>
    </xf>
    <xf numFmtId="0" fontId="44" fillId="40" borderId="10" xfId="0" applyFont="1" applyFill="1" applyBorder="1" applyAlignment="1">
      <alignment horizontal="center" vertical="center" wrapText="1"/>
    </xf>
    <xf numFmtId="9" fontId="42" fillId="33" borderId="10" xfId="0" applyNumberFormat="1" applyFont="1" applyFill="1" applyBorder="1" applyAlignment="1">
      <alignment horizontal="center" vertical="center"/>
    </xf>
    <xf numFmtId="0" fontId="44" fillId="40" borderId="10" xfId="0" applyFont="1" applyFill="1" applyBorder="1" applyAlignment="1">
      <alignment horizontal="left" vertical="center"/>
    </xf>
    <xf numFmtId="0" fontId="44" fillId="40" borderId="11" xfId="0" applyFont="1" applyFill="1" applyBorder="1" applyAlignment="1">
      <alignment horizontal="center" vertical="center"/>
    </xf>
    <xf numFmtId="0" fontId="44" fillId="40" borderId="12" xfId="0" applyFont="1" applyFill="1" applyBorder="1" applyAlignment="1">
      <alignment horizontal="center" vertical="center"/>
    </xf>
    <xf numFmtId="0" fontId="44" fillId="40" borderId="13" xfId="0" applyFont="1" applyFill="1" applyBorder="1" applyAlignment="1">
      <alignment horizontal="center" vertical="center"/>
    </xf>
    <xf numFmtId="0" fontId="44" fillId="40" borderId="14" xfId="0" applyFont="1" applyFill="1" applyBorder="1" applyAlignment="1">
      <alignment horizontal="center" vertical="center" wrapText="1"/>
    </xf>
    <xf numFmtId="0" fontId="44" fillId="40" borderId="15" xfId="0" applyFont="1" applyFill="1" applyBorder="1" applyAlignment="1">
      <alignment horizontal="center" vertical="center" wrapText="1"/>
    </xf>
    <xf numFmtId="0" fontId="44" fillId="4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 horizontal="left" wrapText="1"/>
    </xf>
    <xf numFmtId="0" fontId="42" fillId="33" borderId="10" xfId="0" applyFont="1" applyFill="1" applyBorder="1" applyAlignment="1">
      <alignment horizontal="center" vertical="center"/>
    </xf>
    <xf numFmtId="0" fontId="44" fillId="40" borderId="1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95250</xdr:rowOff>
    </xdr:from>
    <xdr:to>
      <xdr:col>8</xdr:col>
      <xdr:colOff>85725</xdr:colOff>
      <xdr:row>0</xdr:row>
      <xdr:rowOff>942975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95250"/>
          <a:ext cx="7581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581025</xdr:colOff>
      <xdr:row>45</xdr:row>
      <xdr:rowOff>9525</xdr:rowOff>
    </xdr:to>
    <xdr:sp fLocksText="0">
      <xdr:nvSpPr>
        <xdr:cNvPr id="2" name="shapetype_202" hidden="1"/>
        <xdr:cNvSpPr txBox="1">
          <a:spLocks noChangeArrowheads="1"/>
        </xdr:cNvSpPr>
      </xdr:nvSpPr>
      <xdr:spPr>
        <a:xfrm>
          <a:off x="0" y="0"/>
          <a:ext cx="11830050" cy="1162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228600</xdr:colOff>
      <xdr:row>50</xdr:row>
      <xdr:rowOff>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zoomScalePageLayoutView="0" workbookViewId="0" topLeftCell="A1">
      <selection activeCell="G6" sqref="G6"/>
    </sheetView>
  </sheetViews>
  <sheetFormatPr defaultColWidth="8.7109375" defaultRowHeight="15"/>
  <cols>
    <col min="1" max="1" width="4.28125" style="0" customWidth="1"/>
    <col min="2" max="2" width="24.00390625" style="0" customWidth="1"/>
    <col min="3" max="3" width="17.28125" style="0" customWidth="1"/>
    <col min="4" max="4" width="16.00390625" style="0" customWidth="1"/>
    <col min="5" max="5" width="15.8515625" style="0" customWidth="1"/>
    <col min="6" max="8" width="17.7109375" style="0" customWidth="1"/>
    <col min="9" max="9" width="16.00390625" style="0" customWidth="1"/>
    <col min="10" max="10" width="22.140625" style="0" customWidth="1"/>
    <col min="11" max="11" width="18.140625" style="0" customWidth="1"/>
    <col min="12" max="12" width="15.8515625" style="0" customWidth="1"/>
  </cols>
  <sheetData>
    <row r="1" spans="1:20" ht="7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T1" t="s">
        <v>25</v>
      </c>
    </row>
    <row r="2" spans="1:20" ht="21" customHeight="1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T2" t="s">
        <v>23</v>
      </c>
    </row>
    <row r="3" spans="1:20" ht="15">
      <c r="A3" s="30" t="s">
        <v>1</v>
      </c>
      <c r="B3" s="30"/>
      <c r="C3" s="30"/>
      <c r="D3" s="30"/>
      <c r="E3" s="30"/>
      <c r="F3" s="30"/>
      <c r="G3" s="30"/>
      <c r="H3" s="30"/>
      <c r="I3" s="30"/>
      <c r="T3" t="s">
        <v>24</v>
      </c>
    </row>
    <row r="4" spans="1:8" ht="51.75" customHeight="1">
      <c r="A4" s="16" t="s">
        <v>2</v>
      </c>
      <c r="B4" s="16"/>
      <c r="C4" s="16"/>
      <c r="D4" s="16" t="s">
        <v>3</v>
      </c>
      <c r="E4" s="16"/>
      <c r="F4" s="16"/>
      <c r="G4" s="4"/>
      <c r="H4" s="4" t="s">
        <v>4</v>
      </c>
    </row>
    <row r="5" spans="1:8" ht="19.5" customHeight="1">
      <c r="A5" s="19" t="s">
        <v>5</v>
      </c>
      <c r="B5" s="19"/>
      <c r="C5" s="19"/>
      <c r="D5" s="21" t="s">
        <v>6</v>
      </c>
      <c r="E5" s="21"/>
      <c r="F5" s="21"/>
      <c r="G5" s="1" t="s">
        <v>24</v>
      </c>
      <c r="H5" s="9">
        <f>IF(G5="TAK",0.8,0)</f>
        <v>0</v>
      </c>
    </row>
    <row r="6" spans="1:8" ht="18.75" customHeight="1">
      <c r="A6" s="19"/>
      <c r="B6" s="19"/>
      <c r="C6" s="19"/>
      <c r="D6" s="21" t="s">
        <v>7</v>
      </c>
      <c r="E6" s="21"/>
      <c r="F6" s="21"/>
      <c r="G6" s="1" t="s">
        <v>24</v>
      </c>
      <c r="H6" s="9">
        <f>IF(G6="TAK",0.7,0)</f>
        <v>0</v>
      </c>
    </row>
    <row r="7" spans="1:8" ht="18.75" customHeight="1">
      <c r="A7" s="19"/>
      <c r="B7" s="19"/>
      <c r="C7" s="19"/>
      <c r="D7" s="21" t="s">
        <v>8</v>
      </c>
      <c r="E7" s="21"/>
      <c r="F7" s="21"/>
      <c r="G7" s="1" t="s">
        <v>24</v>
      </c>
      <c r="H7" s="9">
        <f>IF(G7="TAK",0.5,0)</f>
        <v>0</v>
      </c>
    </row>
    <row r="8" spans="1:8" ht="42.75" customHeight="1">
      <c r="A8" s="25" t="s">
        <v>26</v>
      </c>
      <c r="B8" s="26"/>
      <c r="C8" s="27"/>
      <c r="D8" s="22" t="s">
        <v>9</v>
      </c>
      <c r="E8" s="23"/>
      <c r="F8" s="24"/>
      <c r="G8" s="1" t="s">
        <v>24</v>
      </c>
      <c r="H8" s="9">
        <f>IF(G8="TAK",0.2,0)</f>
        <v>0</v>
      </c>
    </row>
    <row r="9" spans="1:8" ht="69.75" customHeight="1">
      <c r="A9" s="19" t="s">
        <v>27</v>
      </c>
      <c r="B9" s="19"/>
      <c r="C9" s="19"/>
      <c r="D9" s="31" t="s">
        <v>9</v>
      </c>
      <c r="E9" s="31"/>
      <c r="F9" s="31"/>
      <c r="G9" s="1" t="s">
        <v>24</v>
      </c>
      <c r="H9" s="9">
        <f>IF(G9="TAK",0.2,0)</f>
        <v>0</v>
      </c>
    </row>
    <row r="10" spans="1:8" ht="17.25" customHeight="1">
      <c r="A10" s="19" t="s">
        <v>10</v>
      </c>
      <c r="B10" s="19"/>
      <c r="C10" s="19"/>
      <c r="D10" s="19"/>
      <c r="E10" s="19"/>
      <c r="F10" s="19"/>
      <c r="G10" s="20"/>
      <c r="H10" s="12">
        <f>IF(SUM(H5:H9)&lt;0.8,SUM(H5:H9),0.8)</f>
        <v>0</v>
      </c>
    </row>
    <row r="11" spans="1:8" ht="15">
      <c r="A11" s="19"/>
      <c r="B11" s="19"/>
      <c r="C11" s="19"/>
      <c r="D11" s="19"/>
      <c r="E11" s="19"/>
      <c r="F11" s="19"/>
      <c r="G11" s="20"/>
      <c r="H11" s="12"/>
    </row>
    <row r="14" spans="1:12" ht="15" customHeight="1">
      <c r="A14" s="14" t="s">
        <v>11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5" customHeight="1">
      <c r="A15" s="15" t="s">
        <v>12</v>
      </c>
      <c r="B15" s="16" t="s">
        <v>37</v>
      </c>
      <c r="C15" s="4"/>
      <c r="D15" s="17" t="s">
        <v>13</v>
      </c>
      <c r="E15" s="17"/>
      <c r="F15" s="17"/>
      <c r="G15" s="17"/>
      <c r="H15" s="17"/>
      <c r="I15" s="17"/>
      <c r="J15" s="18" t="s">
        <v>14</v>
      </c>
      <c r="K15" s="18"/>
      <c r="L15" s="18"/>
    </row>
    <row r="16" spans="1:12" ht="51" customHeight="1">
      <c r="A16" s="15"/>
      <c r="B16" s="16"/>
      <c r="C16" s="4" t="s">
        <v>15</v>
      </c>
      <c r="D16" s="4" t="s">
        <v>16</v>
      </c>
      <c r="E16" s="10" t="s">
        <v>35</v>
      </c>
      <c r="F16" s="4" t="s">
        <v>17</v>
      </c>
      <c r="G16" s="10" t="s">
        <v>35</v>
      </c>
      <c r="H16" s="4" t="s">
        <v>18</v>
      </c>
      <c r="I16" s="10" t="s">
        <v>35</v>
      </c>
      <c r="J16" s="4" t="s">
        <v>19</v>
      </c>
      <c r="K16" s="4" t="s">
        <v>20</v>
      </c>
      <c r="L16" s="4" t="s">
        <v>21</v>
      </c>
    </row>
    <row r="17" spans="1:12" ht="51" customHeight="1">
      <c r="A17" s="2">
        <v>1</v>
      </c>
      <c r="B17" s="4" t="s">
        <v>36</v>
      </c>
      <c r="C17" s="7">
        <f>$H$10</f>
        <v>0</v>
      </c>
      <c r="D17" s="5" t="s">
        <v>23</v>
      </c>
      <c r="E17" s="8">
        <f>IF(D17="TAK",0.2,0)</f>
        <v>0.2</v>
      </c>
      <c r="F17" s="5" t="s">
        <v>23</v>
      </c>
      <c r="G17" s="8">
        <f>IF(F17="TAK",0.2,0)</f>
        <v>0.2</v>
      </c>
      <c r="H17" s="5" t="s">
        <v>24</v>
      </c>
      <c r="I17" s="8">
        <f>IF(H17="TAK",0.2,0)</f>
        <v>0</v>
      </c>
      <c r="J17" s="8">
        <f>IF(SUM(C17,E17,G17,I17)&lt;0.8,SUM(I17,G17,E17,C17),0.8)</f>
        <v>0.4</v>
      </c>
      <c r="K17" s="5">
        <v>900</v>
      </c>
      <c r="L17" s="4">
        <f>K17*J17</f>
        <v>360</v>
      </c>
    </row>
    <row r="18" spans="1:12" ht="51" customHeight="1">
      <c r="A18" s="2">
        <v>2</v>
      </c>
      <c r="B18" s="4" t="s">
        <v>38</v>
      </c>
      <c r="C18" s="7">
        <f aca="true" t="shared" si="0" ref="C18:C26">$H$10</f>
        <v>0</v>
      </c>
      <c r="D18" s="5" t="s">
        <v>23</v>
      </c>
      <c r="E18" s="8">
        <f aca="true" t="shared" si="1" ref="E18:E26">IF(D18="TAK",0.2,0)</f>
        <v>0.2</v>
      </c>
      <c r="F18" s="5" t="s">
        <v>24</v>
      </c>
      <c r="G18" s="8">
        <f aca="true" t="shared" si="2" ref="G18:G26">IF(F18="TAK",0.2,0)</f>
        <v>0</v>
      </c>
      <c r="H18" s="5" t="s">
        <v>24</v>
      </c>
      <c r="I18" s="8">
        <f aca="true" t="shared" si="3" ref="I18:I26">IF(H18="TAK",0.2,0)</f>
        <v>0</v>
      </c>
      <c r="J18" s="8">
        <f aca="true" t="shared" si="4" ref="J18:J26">IF(SUM(C18,E18,G18,I18)&lt;0.8,SUM(I18,G18,E18,C18),0.8)</f>
        <v>0.2</v>
      </c>
      <c r="K18" s="5">
        <v>900</v>
      </c>
      <c r="L18" s="4">
        <f>K18*J18</f>
        <v>180</v>
      </c>
    </row>
    <row r="19" spans="1:12" ht="51" customHeight="1">
      <c r="A19" s="2">
        <v>3</v>
      </c>
      <c r="B19" s="4" t="s">
        <v>39</v>
      </c>
      <c r="C19" s="7">
        <f t="shared" si="0"/>
        <v>0</v>
      </c>
      <c r="D19" s="5" t="s">
        <v>23</v>
      </c>
      <c r="E19" s="8">
        <f t="shared" si="1"/>
        <v>0.2</v>
      </c>
      <c r="F19" s="5" t="s">
        <v>24</v>
      </c>
      <c r="G19" s="8">
        <f t="shared" si="2"/>
        <v>0</v>
      </c>
      <c r="H19" s="5" t="s">
        <v>24</v>
      </c>
      <c r="I19" s="8">
        <f t="shared" si="3"/>
        <v>0</v>
      </c>
      <c r="J19" s="8">
        <f t="shared" si="4"/>
        <v>0.2</v>
      </c>
      <c r="K19" s="5">
        <v>1800</v>
      </c>
      <c r="L19" s="4">
        <f>K19*J19</f>
        <v>360</v>
      </c>
    </row>
    <row r="20" spans="1:12" ht="51" customHeight="1" hidden="1">
      <c r="A20" s="2">
        <v>4</v>
      </c>
      <c r="B20" s="3" t="s">
        <v>28</v>
      </c>
      <c r="C20" s="7">
        <f t="shared" si="0"/>
        <v>0</v>
      </c>
      <c r="D20" s="4" t="s">
        <v>23</v>
      </c>
      <c r="E20" s="8">
        <f t="shared" si="1"/>
        <v>0.2</v>
      </c>
      <c r="F20" s="4"/>
      <c r="G20" s="8">
        <f t="shared" si="2"/>
        <v>0</v>
      </c>
      <c r="H20" s="4" t="s">
        <v>24</v>
      </c>
      <c r="I20" s="8">
        <f t="shared" si="3"/>
        <v>0</v>
      </c>
      <c r="J20" s="8">
        <f t="shared" si="4"/>
        <v>0.2</v>
      </c>
      <c r="K20" s="4"/>
      <c r="L20" s="4">
        <f aca="true" t="shared" si="5" ref="L20:L26">K20*0.8</f>
        <v>0</v>
      </c>
    </row>
    <row r="21" spans="1:12" ht="51" customHeight="1" hidden="1">
      <c r="A21" s="2">
        <v>5</v>
      </c>
      <c r="B21" s="3" t="s">
        <v>29</v>
      </c>
      <c r="C21" s="7">
        <f t="shared" si="0"/>
        <v>0</v>
      </c>
      <c r="D21" s="4" t="s">
        <v>23</v>
      </c>
      <c r="E21" s="8">
        <f t="shared" si="1"/>
        <v>0.2</v>
      </c>
      <c r="F21" s="4"/>
      <c r="G21" s="8">
        <f t="shared" si="2"/>
        <v>0</v>
      </c>
      <c r="H21" s="4" t="s">
        <v>24</v>
      </c>
      <c r="I21" s="8">
        <f t="shared" si="3"/>
        <v>0</v>
      </c>
      <c r="J21" s="8">
        <f t="shared" si="4"/>
        <v>0.2</v>
      </c>
      <c r="K21" s="4"/>
      <c r="L21" s="4">
        <f t="shared" si="5"/>
        <v>0</v>
      </c>
    </row>
    <row r="22" spans="1:12" ht="51" customHeight="1" hidden="1">
      <c r="A22" s="2">
        <v>6</v>
      </c>
      <c r="B22" s="3" t="s">
        <v>30</v>
      </c>
      <c r="C22" s="7">
        <f t="shared" si="0"/>
        <v>0</v>
      </c>
      <c r="D22" s="4" t="s">
        <v>24</v>
      </c>
      <c r="E22" s="8">
        <f t="shared" si="1"/>
        <v>0</v>
      </c>
      <c r="F22" s="4"/>
      <c r="G22" s="8">
        <f t="shared" si="2"/>
        <v>0</v>
      </c>
      <c r="H22" s="4" t="s">
        <v>24</v>
      </c>
      <c r="I22" s="8">
        <f t="shared" si="3"/>
        <v>0</v>
      </c>
      <c r="J22" s="8">
        <f t="shared" si="4"/>
        <v>0</v>
      </c>
      <c r="K22" s="4"/>
      <c r="L22" s="4">
        <f t="shared" si="5"/>
        <v>0</v>
      </c>
    </row>
    <row r="23" spans="1:12" ht="51" customHeight="1" hidden="1">
      <c r="A23" s="2">
        <v>7</v>
      </c>
      <c r="B23" s="3" t="s">
        <v>31</v>
      </c>
      <c r="C23" s="7">
        <f t="shared" si="0"/>
        <v>0</v>
      </c>
      <c r="D23" s="4" t="s">
        <v>24</v>
      </c>
      <c r="E23" s="8">
        <f t="shared" si="1"/>
        <v>0</v>
      </c>
      <c r="F23" s="4"/>
      <c r="G23" s="8">
        <f t="shared" si="2"/>
        <v>0</v>
      </c>
      <c r="H23" s="4" t="s">
        <v>24</v>
      </c>
      <c r="I23" s="8">
        <f t="shared" si="3"/>
        <v>0</v>
      </c>
      <c r="J23" s="8">
        <f t="shared" si="4"/>
        <v>0</v>
      </c>
      <c r="K23" s="4"/>
      <c r="L23" s="4">
        <f t="shared" si="5"/>
        <v>0</v>
      </c>
    </row>
    <row r="24" spans="1:12" ht="51" customHeight="1" hidden="1">
      <c r="A24" s="2">
        <v>8</v>
      </c>
      <c r="B24" s="3" t="s">
        <v>32</v>
      </c>
      <c r="C24" s="7">
        <f t="shared" si="0"/>
        <v>0</v>
      </c>
      <c r="D24" s="4" t="s">
        <v>24</v>
      </c>
      <c r="E24" s="8">
        <f t="shared" si="1"/>
        <v>0</v>
      </c>
      <c r="F24" s="4"/>
      <c r="G24" s="8">
        <f t="shared" si="2"/>
        <v>0</v>
      </c>
      <c r="H24" s="4" t="s">
        <v>24</v>
      </c>
      <c r="I24" s="8">
        <f t="shared" si="3"/>
        <v>0</v>
      </c>
      <c r="J24" s="8">
        <f t="shared" si="4"/>
        <v>0</v>
      </c>
      <c r="K24" s="4"/>
      <c r="L24" s="4">
        <f t="shared" si="5"/>
        <v>0</v>
      </c>
    </row>
    <row r="25" spans="1:12" ht="51" customHeight="1" hidden="1">
      <c r="A25" s="2">
        <v>9</v>
      </c>
      <c r="B25" s="3" t="s">
        <v>33</v>
      </c>
      <c r="C25" s="7">
        <f t="shared" si="0"/>
        <v>0</v>
      </c>
      <c r="D25" s="4" t="s">
        <v>24</v>
      </c>
      <c r="E25" s="8">
        <f t="shared" si="1"/>
        <v>0</v>
      </c>
      <c r="F25" s="4"/>
      <c r="G25" s="8">
        <f t="shared" si="2"/>
        <v>0</v>
      </c>
      <c r="H25" s="4" t="s">
        <v>24</v>
      </c>
      <c r="I25" s="8">
        <f t="shared" si="3"/>
        <v>0</v>
      </c>
      <c r="J25" s="8">
        <f t="shared" si="4"/>
        <v>0</v>
      </c>
      <c r="K25" s="4"/>
      <c r="L25" s="4">
        <f t="shared" si="5"/>
        <v>0</v>
      </c>
    </row>
    <row r="26" spans="1:12" ht="51" customHeight="1" hidden="1">
      <c r="A26" s="2">
        <v>10</v>
      </c>
      <c r="B26" s="3" t="s">
        <v>34</v>
      </c>
      <c r="C26" s="7">
        <f t="shared" si="0"/>
        <v>0</v>
      </c>
      <c r="D26" s="4" t="s">
        <v>24</v>
      </c>
      <c r="E26" s="8">
        <f t="shared" si="1"/>
        <v>0</v>
      </c>
      <c r="F26" s="4"/>
      <c r="G26" s="8">
        <f t="shared" si="2"/>
        <v>0</v>
      </c>
      <c r="H26" s="4" t="s">
        <v>24</v>
      </c>
      <c r="I26" s="8">
        <f t="shared" si="3"/>
        <v>0</v>
      </c>
      <c r="J26" s="8">
        <f t="shared" si="4"/>
        <v>0</v>
      </c>
      <c r="K26" s="4"/>
      <c r="L26" s="4">
        <f t="shared" si="5"/>
        <v>0</v>
      </c>
    </row>
    <row r="27" spans="1:12" ht="15" customHeight="1">
      <c r="A27" s="13" t="s">
        <v>40</v>
      </c>
      <c r="B27" s="13"/>
      <c r="C27" s="13"/>
      <c r="D27" s="13"/>
      <c r="E27" s="13"/>
      <c r="F27" s="13"/>
      <c r="G27" s="13"/>
      <c r="H27" s="13"/>
      <c r="I27" s="13"/>
      <c r="J27" s="13"/>
      <c r="K27" s="6"/>
      <c r="L27" s="11">
        <f>SUM(L17:L19)</f>
        <v>900</v>
      </c>
    </row>
  </sheetData>
  <sheetProtection/>
  <mergeCells count="22">
    <mergeCell ref="A9:C9"/>
    <mergeCell ref="A1:L1"/>
    <mergeCell ref="A2:L2"/>
    <mergeCell ref="A3:I3"/>
    <mergeCell ref="A4:C4"/>
    <mergeCell ref="D4:F4"/>
    <mergeCell ref="D9:F9"/>
    <mergeCell ref="A5:C7"/>
    <mergeCell ref="D5:F5"/>
    <mergeCell ref="D6:F6"/>
    <mergeCell ref="D7:F7"/>
    <mergeCell ref="D8:F8"/>
    <mergeCell ref="A8:C8"/>
    <mergeCell ref="H10:H11"/>
    <mergeCell ref="A27:J27"/>
    <mergeCell ref="A14:L14"/>
    <mergeCell ref="A15:A16"/>
    <mergeCell ref="B15:B16"/>
    <mergeCell ref="D15:I15"/>
    <mergeCell ref="J15:L15"/>
    <mergeCell ref="A10:F11"/>
    <mergeCell ref="G10:G11"/>
  </mergeCells>
  <dataValidations count="1">
    <dataValidation type="list" allowBlank="1" showInputMessage="1" showErrorMessage="1" sqref="G5:G9 D17:D19 F17 H17:H19">
      <formula1>$T$2:$T$3</formula1>
    </dataValidation>
  </dataValidations>
  <printOptions/>
  <pageMargins left="0.7" right="0.7" top="0.75" bottom="0.75" header="0.511805555555555" footer="0.511805555555555"/>
  <pageSetup fitToHeight="1" fitToWidth="1" orientation="landscape" paperSize="9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B18:B19 A1"/>
    </sheetView>
  </sheetViews>
  <sheetFormatPr defaultColWidth="8.7109375" defaultRowHeight="15"/>
  <sheetData>
    <row r="17" ht="15"/>
  </sheetData>
  <sheetProtection/>
  <printOptions/>
  <pageMargins left="0.7" right="0.7" top="0.75" bottom="0.75" header="0.511805555555555" footer="0.51180555555555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RStachowiak</cp:lastModifiedBy>
  <cp:lastPrinted>2019-10-10T04:32:19Z</cp:lastPrinted>
  <dcterms:created xsi:type="dcterms:W3CDTF">2017-05-07T11:44:59Z</dcterms:created>
  <dcterms:modified xsi:type="dcterms:W3CDTF">2020-03-03T09:26:15Z</dcterms:modified>
  <cp:category/>
  <cp:version/>
  <cp:contentType/>
  <cp:contentStatus/>
</cp:coreProperties>
</file>